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ae5a6069677cf5/Bobsdata/Bobs Family History/Other Files/Blinco Stuff/BFA/2023 Reunion Toowoomba/Planning Details/Registration Pack/"/>
    </mc:Choice>
  </mc:AlternateContent>
  <xr:revisionPtr revIDLastSave="115" documentId="8_{10CCD651-822A-4FEC-A474-8DF4C9305017}" xr6:coauthVersionLast="47" xr6:coauthVersionMax="47" xr10:uidLastSave="{35311C02-3781-4065-8556-7B8B09AAC4D1}"/>
  <bookViews>
    <workbookView xWindow="29175" yWindow="30" windowWidth="28530" windowHeight="15555" xr2:uid="{7EEEC322-95A5-43D5-98FC-AB60BD1AA8AE}"/>
  </bookViews>
  <sheets>
    <sheet name="Cost Calculator" sheetId="1" r:id="rId1"/>
  </sheets>
  <definedNames>
    <definedName name="_xlnm.Print_Area" localSheetId="0">'Cost Calculator'!$A$1:$H$35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28" i="1"/>
  <c r="G22" i="1"/>
  <c r="G27" i="1"/>
  <c r="G26" i="1"/>
  <c r="G21" i="1"/>
  <c r="G20" i="1"/>
  <c r="G13" i="1"/>
  <c r="G9" i="1"/>
  <c r="G25" i="1"/>
  <c r="G19" i="1"/>
  <c r="G14" i="1"/>
  <c r="G3" i="1"/>
  <c r="G2" i="1"/>
  <c r="G32" i="1" l="1"/>
</calcChain>
</file>

<file path=xl/sharedStrings.xml><?xml version="1.0" encoding="utf-8"?>
<sst xmlns="http://schemas.openxmlformats.org/spreadsheetml/2006/main" count="120" uniqueCount="77">
  <si>
    <t>Day</t>
  </si>
  <si>
    <t>Start Time</t>
  </si>
  <si>
    <t>Venue / Activity</t>
  </si>
  <si>
    <t>Cost per person</t>
  </si>
  <si>
    <r>
      <t xml:space="preserve">Numbers
</t>
    </r>
    <r>
      <rPr>
        <b/>
        <sz val="9"/>
        <color rgb="FFFF0000"/>
        <rFont val="Calibri"/>
        <family val="2"/>
        <scheme val="minor"/>
      </rPr>
      <t>(Please fill in)</t>
    </r>
  </si>
  <si>
    <t>Cost</t>
  </si>
  <si>
    <r>
      <t xml:space="preserve">Own Cost/ </t>
    </r>
    <r>
      <rPr>
        <b/>
        <sz val="11"/>
        <color theme="9" tint="-0.249977111117893"/>
        <rFont val="Calibri"/>
        <family val="2"/>
        <scheme val="minor"/>
      </rPr>
      <t>Prepay</t>
    </r>
  </si>
  <si>
    <t>5:00pm</t>
  </si>
  <si>
    <t>Burke &amp; Wills Hotel</t>
  </si>
  <si>
    <t>Registration at hotel lobby</t>
  </si>
  <si>
    <t>Adults: $15</t>
  </si>
  <si>
    <r>
      <t>Pre-pay</t>
    </r>
    <r>
      <rPr>
        <b/>
        <vertAlign val="superscript"/>
        <sz val="11"/>
        <color theme="9" tint="-0.249977111117893"/>
        <rFont val="Calibri"/>
        <family val="2"/>
        <scheme val="minor"/>
      </rPr>
      <t>#</t>
    </r>
  </si>
  <si>
    <t>School Children: $7.50</t>
  </si>
  <si>
    <t>Pre-dinner drinks at Zack's</t>
  </si>
  <si>
    <t>-</t>
  </si>
  <si>
    <r>
      <t>Own cost</t>
    </r>
    <r>
      <rPr>
        <vertAlign val="superscript"/>
        <sz val="11"/>
        <color theme="1"/>
        <rFont val="Calibri"/>
        <family val="2"/>
        <scheme val="minor"/>
      </rPr>
      <t>##</t>
    </r>
  </si>
  <si>
    <t>Dinner at Zack's</t>
  </si>
  <si>
    <t>Booking with B&amp;W required</t>
  </si>
  <si>
    <t>7:00am</t>
  </si>
  <si>
    <t>Breakfast at Zack's or own choice</t>
  </si>
  <si>
    <t>10:00am
-
5:00pm</t>
  </si>
  <si>
    <t>Highfields Pioneer Village</t>
  </si>
  <si>
    <r>
      <t xml:space="preserve">Day's activities include:
</t>
    </r>
    <r>
      <rPr>
        <b/>
        <sz val="11"/>
        <color theme="1"/>
        <rFont val="Calibri"/>
        <family val="2"/>
        <scheme val="minor"/>
      </rPr>
      <t>10:00am</t>
    </r>
    <r>
      <rPr>
        <sz val="11"/>
        <color theme="1"/>
        <rFont val="Calibri"/>
        <family val="2"/>
        <scheme val="minor"/>
      </rPr>
      <t xml:space="preserve"> Tea &amp; damper
Ride on Village Model T Bus
</t>
    </r>
    <r>
      <rPr>
        <b/>
        <sz val="11"/>
        <color theme="1"/>
        <rFont val="Calibri"/>
        <family val="2"/>
        <scheme val="minor"/>
      </rPr>
      <t>12:00pm</t>
    </r>
    <r>
      <rPr>
        <sz val="11"/>
        <color theme="1"/>
        <rFont val="Calibri"/>
        <family val="2"/>
        <scheme val="minor"/>
      </rPr>
      <t xml:space="preserve"> Lunch (sausage sizzle)
</t>
    </r>
    <r>
      <rPr>
        <b/>
        <sz val="11"/>
        <color theme="1"/>
        <rFont val="Calibri"/>
        <family val="2"/>
        <scheme val="minor"/>
      </rPr>
      <t>2:00pm</t>
    </r>
    <r>
      <rPr>
        <sz val="11"/>
        <color theme="1"/>
        <rFont val="Calibri"/>
        <family val="2"/>
        <scheme val="minor"/>
      </rPr>
      <t xml:space="preserve"> BFA meeting at hall
</t>
    </r>
    <r>
      <rPr>
        <b/>
        <sz val="11"/>
        <color theme="1"/>
        <rFont val="Calibri"/>
        <family val="2"/>
        <scheme val="minor"/>
      </rPr>
      <t>3:00pm</t>
    </r>
    <r>
      <rPr>
        <sz val="11"/>
        <color theme="1"/>
        <rFont val="Calibri"/>
        <family val="2"/>
        <scheme val="minor"/>
      </rPr>
      <t xml:space="preserve"> Tea &amp; damper</t>
    </r>
  </si>
  <si>
    <t>School Children: $28</t>
  </si>
  <si>
    <t>A village electric scooter is available for hire (donation)</t>
  </si>
  <si>
    <t>Non-alcoholic drinks available for purchase</t>
  </si>
  <si>
    <t>Sold at the Highfields Pioneer Village canteen</t>
  </si>
  <si>
    <t>5:30pm</t>
  </si>
  <si>
    <t>Pre-dinner drinks</t>
  </si>
  <si>
    <t>BYO or on-site non-alcoholic purchase</t>
  </si>
  <si>
    <t>6:30 - 9:30pm</t>
  </si>
  <si>
    <t>Dinner (spit roast)</t>
  </si>
  <si>
    <t>6:00am</t>
  </si>
  <si>
    <t>7:00 to 10:00am</t>
  </si>
  <si>
    <t>Church services</t>
  </si>
  <si>
    <t>Various in Toowoomba CBD</t>
  </si>
  <si>
    <t>Queens Park Botanic Gardens</t>
  </si>
  <si>
    <t>Take a slow walk to the Cobb &amp; Co. museum</t>
  </si>
  <si>
    <t>10:00am</t>
  </si>
  <si>
    <t>Morning Tea (Cobb &amp; Co Museum)</t>
  </si>
  <si>
    <t>$12 (tea/coffee/scones) add $10 for museum entry</t>
  </si>
  <si>
    <t>Toowoomba walking tour 1**</t>
  </si>
  <si>
    <t>$40 per person</t>
  </si>
  <si>
    <t>10:15am</t>
  </si>
  <si>
    <t>Toowoomba walking tour 2**</t>
  </si>
  <si>
    <t>12:00pm</t>
  </si>
  <si>
    <t>Lunch at Cube Hotel</t>
  </si>
  <si>
    <t>Refer to the Sunday programme</t>
  </si>
  <si>
    <t>2:00pm</t>
  </si>
  <si>
    <t>Stroll to Cobb &amp; Co.</t>
  </si>
  <si>
    <t>Toowoomba walking tour 3**</t>
  </si>
  <si>
    <t>2:15pm</t>
  </si>
  <si>
    <t>Toowoomba walking tour 4**</t>
  </si>
  <si>
    <t>3:00pm</t>
  </si>
  <si>
    <t>Afternoon Tea (Cobb &amp; Co Museum)</t>
  </si>
  <si>
    <t>$12 (tea/coffee/scones)</t>
  </si>
  <si>
    <t>Stroll from Cobb &amp; Co.</t>
  </si>
  <si>
    <t>Dinner (venue TBA)</t>
  </si>
  <si>
    <r>
      <t xml:space="preserve">Reservations for breakfast and dinner at Zacks are required
and should be made directy with Burke &amp; Wills Hotel at: 
</t>
    </r>
    <r>
      <rPr>
        <u/>
        <sz val="11"/>
        <color theme="4"/>
        <rFont val="Calibri"/>
        <family val="2"/>
        <scheme val="minor"/>
      </rPr>
      <t>https://burkeandwillshotel.com.au/zacks/
https://burkeandwillshotel.com.au/a-la-carte-breakfast/</t>
    </r>
  </si>
  <si>
    <t>Total cost:</t>
  </si>
  <si>
    <t>* -</t>
  </si>
  <si>
    <t>Maximum 21 people per bus tour</t>
  </si>
  <si>
    <t># - Pre-pay items:</t>
  </si>
  <si>
    <t>Pay with registration</t>
  </si>
  <si>
    <t>** -</t>
  </si>
  <si>
    <t>Minimum 4 and maximum 25 people per walking tour</t>
  </si>
  <si>
    <t>## - Own cost items:</t>
  </si>
  <si>
    <t>Pay directly or on the day</t>
  </si>
  <si>
    <t>All registrations and pre-payments required by 8 September 2023</t>
  </si>
  <si>
    <t>Adults $50</t>
  </si>
  <si>
    <t>Children (4-10 yrs) $25. (Children &lt;4 years are free.)</t>
  </si>
  <si>
    <t>Adults $30</t>
  </si>
  <si>
    <t>School Children $15</t>
  </si>
  <si>
    <t>Blinco bus tour:
Leaving B&amp;W/Cobb &amp; Co.
Ariving Cube Hotel*</t>
  </si>
  <si>
    <t>Blinco bus tour:
Leaving Cube Hotel
Ariving B&amp;W*</t>
  </si>
  <si>
    <t>Adults: $40</t>
  </si>
  <si>
    <t>Concession: $35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</si>
</sst>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6" fontId="6" fillId="0" borderId="1" xfId="0" applyNumberFormat="1" applyFont="1" applyBorder="1" applyAlignment="1">
      <alignment horizontal="left" vertical="center" wrapText="1"/>
    </xf>
    <xf numFmtId="6" fontId="0" fillId="0" borderId="1" xfId="0" applyNumberFormat="1" applyBorder="1" applyAlignment="1">
      <alignment horizontal="left" vertical="center"/>
    </xf>
    <xf numFmtId="6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" fontId="0" fillId="0" borderId="1" xfId="0" applyNumberFormat="1" applyBorder="1" applyAlignment="1">
      <alignment horizontal="center" vertical="center"/>
    </xf>
    <xf numFmtId="0" fontId="2" fillId="0" borderId="1" xfId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" fontId="0" fillId="0" borderId="1" xfId="0" applyNumberFormat="1" applyBorder="1" applyAlignment="1">
      <alignment horizontal="left" vertical="center"/>
    </xf>
    <xf numFmtId="16" fontId="2" fillId="0" borderId="1" xfId="1" applyNumberFormat="1" applyBorder="1" applyAlignment="1" applyProtection="1">
      <alignment horizontal="center" vertical="center" textRotation="9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1" applyBorder="1" applyAlignment="1" applyProtection="1">
      <alignment horizontal="center" vertical="center" textRotation="90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 indent="6"/>
    </xf>
    <xf numFmtId="0" fontId="0" fillId="0" borderId="8" xfId="0" applyBorder="1" applyAlignment="1">
      <alignment horizontal="left" vertical="center" wrapText="1" indent="6"/>
    </xf>
    <xf numFmtId="16" fontId="0" fillId="0" borderId="4" xfId="0" applyNumberFormat="1" applyBorder="1" applyAlignment="1">
      <alignment horizontal="left" vertical="center"/>
    </xf>
    <xf numFmtId="16" fontId="0" fillId="0" borderId="5" xfId="0" applyNumberFormat="1" applyBorder="1" applyAlignment="1">
      <alignment horizontal="left" vertical="center"/>
    </xf>
    <xf numFmtId="16" fontId="0" fillId="0" borderId="6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urkeandwillshotel.com.au/a-la-carte-breakfast/" TargetMode="External"/><Relationship Id="rId3" Type="http://schemas.openxmlformats.org/officeDocument/2006/relationships/hyperlink" Target="https://burkeandwillshotel.com.au/a-la-carte-breakfast/" TargetMode="External"/><Relationship Id="rId7" Type="http://schemas.openxmlformats.org/officeDocument/2006/relationships/hyperlink" Target="https://www.toowoombachurches.org.au/index" TargetMode="External"/><Relationship Id="rId2" Type="http://schemas.openxmlformats.org/officeDocument/2006/relationships/hyperlink" Target="http://www.highfieldspioneervillage.com.au/attractions" TargetMode="External"/><Relationship Id="rId1" Type="http://schemas.openxmlformats.org/officeDocument/2006/relationships/hyperlink" Target="https://burkeandwillshotel.com.au/" TargetMode="External"/><Relationship Id="rId6" Type="http://schemas.openxmlformats.org/officeDocument/2006/relationships/hyperlink" Target="https://www.queensland.com/au/en/things-to-do" TargetMode="External"/><Relationship Id="rId5" Type="http://schemas.openxmlformats.org/officeDocument/2006/relationships/hyperlink" Target="https://www.queensland.com/au/en/things-to-d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burkeandwillshotel.com.au/zacks/" TargetMode="External"/><Relationship Id="rId9" Type="http://schemas.openxmlformats.org/officeDocument/2006/relationships/hyperlink" Target="http://www.cubehotel.com.au/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E43C1-5B57-4B65-A4CB-DE26406D9998}">
  <sheetPr>
    <pageSetUpPr fitToPage="1"/>
  </sheetPr>
  <dimension ref="A1:H35"/>
  <sheetViews>
    <sheetView showGridLines="0" tabSelected="1" zoomScaleNormal="100" workbookViewId="0">
      <pane ySplit="1" topLeftCell="A2" activePane="bottomLeft" state="frozen"/>
      <selection pane="bottomLeft" activeCell="G7" sqref="G7"/>
    </sheetView>
  </sheetViews>
  <sheetFormatPr defaultRowHeight="15" x14ac:dyDescent="0.25"/>
  <cols>
    <col min="1" max="1" width="8.28515625" style="2" customWidth="1"/>
    <col min="2" max="2" width="9.140625" style="2"/>
    <col min="3" max="3" width="4.85546875" style="2" customWidth="1"/>
    <col min="4" max="4" width="26.28515625" style="8" customWidth="1"/>
    <col min="5" max="5" width="28.42578125" style="7" customWidth="1"/>
    <col min="6" max="6" width="10.7109375" style="9" customWidth="1"/>
    <col min="7" max="7" width="11.85546875" style="9" customWidth="1"/>
    <col min="8" max="8" width="11.7109375" style="2" customWidth="1"/>
    <col min="9" max="16384" width="9.140625" style="2"/>
  </cols>
  <sheetData>
    <row r="1" spans="1:8" ht="30" customHeight="1" x14ac:dyDescent="0.25">
      <c r="A1" s="29" t="s">
        <v>0</v>
      </c>
      <c r="B1" s="30" t="s">
        <v>1</v>
      </c>
      <c r="C1" s="42" t="s">
        <v>2</v>
      </c>
      <c r="D1" s="43"/>
      <c r="E1" s="31" t="s">
        <v>3</v>
      </c>
      <c r="F1" s="30" t="s">
        <v>4</v>
      </c>
      <c r="G1" s="29" t="s">
        <v>5</v>
      </c>
      <c r="H1" s="32" t="s">
        <v>6</v>
      </c>
    </row>
    <row r="2" spans="1:8" ht="24" customHeight="1" x14ac:dyDescent="0.25">
      <c r="A2" s="35">
        <v>45205</v>
      </c>
      <c r="B2" s="44" t="s">
        <v>7</v>
      </c>
      <c r="C2" s="45" t="s">
        <v>8</v>
      </c>
      <c r="D2" s="37" t="s">
        <v>9</v>
      </c>
      <c r="E2" s="11" t="s">
        <v>10</v>
      </c>
      <c r="F2" s="3"/>
      <c r="G2" s="4" t="str">
        <f>IF(F2&gt;0,F2*15,"")</f>
        <v/>
      </c>
      <c r="H2" s="33" t="s">
        <v>11</v>
      </c>
    </row>
    <row r="3" spans="1:8" ht="24" customHeight="1" x14ac:dyDescent="0.25">
      <c r="A3" s="35"/>
      <c r="B3" s="44"/>
      <c r="C3" s="45"/>
      <c r="D3" s="37"/>
      <c r="E3" s="11" t="s">
        <v>12</v>
      </c>
      <c r="F3" s="3"/>
      <c r="G3" s="4" t="str">
        <f>IF(F3&gt;0,F3*7.5,"")</f>
        <v/>
      </c>
      <c r="H3" s="33"/>
    </row>
    <row r="4" spans="1:8" ht="15" customHeight="1" x14ac:dyDescent="0.25">
      <c r="A4" s="35"/>
      <c r="B4" s="44"/>
      <c r="C4" s="45"/>
      <c r="D4" s="10" t="s">
        <v>13</v>
      </c>
      <c r="E4" s="12" t="s">
        <v>14</v>
      </c>
      <c r="F4" s="3"/>
      <c r="G4" s="5"/>
      <c r="H4" s="34" t="s">
        <v>15</v>
      </c>
    </row>
    <row r="5" spans="1:8" ht="24" customHeight="1" x14ac:dyDescent="0.25">
      <c r="A5" s="35"/>
      <c r="B5" s="44"/>
      <c r="C5" s="45"/>
      <c r="D5" s="13" t="s">
        <v>16</v>
      </c>
      <c r="E5" s="12" t="s">
        <v>17</v>
      </c>
      <c r="F5" s="3"/>
      <c r="G5" s="5"/>
      <c r="H5" s="34"/>
    </row>
    <row r="6" spans="1:8" ht="21.75" customHeight="1" x14ac:dyDescent="0.25">
      <c r="A6" s="35">
        <v>45206</v>
      </c>
      <c r="B6" s="14" t="s">
        <v>18</v>
      </c>
      <c r="C6" s="36" t="s">
        <v>19</v>
      </c>
      <c r="D6" s="36"/>
      <c r="E6" s="12" t="s">
        <v>17</v>
      </c>
      <c r="F6" s="3"/>
      <c r="G6" s="5"/>
      <c r="H6" s="34"/>
    </row>
    <row r="7" spans="1:8" ht="36" customHeight="1" x14ac:dyDescent="0.25">
      <c r="A7" s="35"/>
      <c r="B7" s="37" t="s">
        <v>20</v>
      </c>
      <c r="C7" s="48" t="s">
        <v>21</v>
      </c>
      <c r="D7" s="37" t="s">
        <v>22</v>
      </c>
      <c r="E7" s="11" t="s">
        <v>75</v>
      </c>
      <c r="F7" s="3"/>
      <c r="G7" s="4" t="str">
        <f>IF(F7&gt;0,F7*40,"")</f>
        <v/>
      </c>
      <c r="H7" s="33" t="s">
        <v>11</v>
      </c>
    </row>
    <row r="8" spans="1:8" ht="36" customHeight="1" x14ac:dyDescent="0.25">
      <c r="A8" s="35"/>
      <c r="B8" s="37"/>
      <c r="C8" s="48"/>
      <c r="D8" s="37"/>
      <c r="E8" s="11" t="s">
        <v>76</v>
      </c>
      <c r="F8" s="3"/>
      <c r="G8" s="4" t="str">
        <f>IF(F8&gt;0,F8*35,"")</f>
        <v/>
      </c>
      <c r="H8" s="33"/>
    </row>
    <row r="9" spans="1:8" ht="36" customHeight="1" x14ac:dyDescent="0.25">
      <c r="A9" s="35"/>
      <c r="B9" s="37"/>
      <c r="C9" s="48"/>
      <c r="D9" s="37"/>
      <c r="E9" s="11" t="s">
        <v>23</v>
      </c>
      <c r="F9" s="3"/>
      <c r="G9" s="4" t="str">
        <f>IF(F9&gt;0,F9*28,"")</f>
        <v/>
      </c>
      <c r="H9" s="33"/>
    </row>
    <row r="10" spans="1:8" ht="21.75" customHeight="1" x14ac:dyDescent="0.25">
      <c r="A10" s="35"/>
      <c r="B10" s="37"/>
      <c r="C10" s="48"/>
      <c r="D10" s="37" t="s">
        <v>24</v>
      </c>
      <c r="E10" s="37"/>
      <c r="F10" s="3"/>
      <c r="G10" s="6" t="s">
        <v>14</v>
      </c>
      <c r="H10" s="34" t="s">
        <v>15</v>
      </c>
    </row>
    <row r="11" spans="1:8" ht="30" x14ac:dyDescent="0.25">
      <c r="A11" s="35"/>
      <c r="B11" s="37"/>
      <c r="C11" s="48"/>
      <c r="D11" s="10" t="s">
        <v>25</v>
      </c>
      <c r="E11" s="10" t="s">
        <v>26</v>
      </c>
      <c r="F11" s="6" t="s">
        <v>14</v>
      </c>
      <c r="G11" s="6" t="s">
        <v>14</v>
      </c>
      <c r="H11" s="34"/>
    </row>
    <row r="12" spans="1:8" ht="30" x14ac:dyDescent="0.25">
      <c r="A12" s="35"/>
      <c r="B12" s="14" t="s">
        <v>27</v>
      </c>
      <c r="C12" s="48"/>
      <c r="D12" s="10" t="s">
        <v>28</v>
      </c>
      <c r="E12" s="10" t="s">
        <v>29</v>
      </c>
      <c r="F12" s="3"/>
      <c r="G12" s="6" t="s">
        <v>14</v>
      </c>
      <c r="H12" s="34"/>
    </row>
    <row r="13" spans="1:8" ht="17.25" customHeight="1" x14ac:dyDescent="0.25">
      <c r="A13" s="35"/>
      <c r="B13" s="38" t="s">
        <v>30</v>
      </c>
      <c r="C13" s="48"/>
      <c r="D13" s="38" t="s">
        <v>31</v>
      </c>
      <c r="E13" s="16" t="s">
        <v>69</v>
      </c>
      <c r="F13" s="3"/>
      <c r="G13" s="4" t="str">
        <f>IF(F13&gt;0,F13*50,"")</f>
        <v/>
      </c>
      <c r="H13" s="40" t="s">
        <v>11</v>
      </c>
    </row>
    <row r="14" spans="1:8" ht="30" x14ac:dyDescent="0.25">
      <c r="A14" s="35"/>
      <c r="B14" s="39"/>
      <c r="C14" s="48"/>
      <c r="D14" s="39"/>
      <c r="E14" s="16" t="s">
        <v>70</v>
      </c>
      <c r="F14" s="3"/>
      <c r="G14" s="4" t="str">
        <f>IF(F14&gt;0,F14*25,"")</f>
        <v/>
      </c>
      <c r="H14" s="41"/>
    </row>
    <row r="15" spans="1:8" ht="27" customHeight="1" x14ac:dyDescent="0.25">
      <c r="A15" s="56">
        <v>45207</v>
      </c>
      <c r="B15" s="14" t="s">
        <v>32</v>
      </c>
      <c r="C15" s="36" t="s">
        <v>19</v>
      </c>
      <c r="D15" s="36"/>
      <c r="E15" s="12" t="s">
        <v>17</v>
      </c>
      <c r="F15" s="3"/>
      <c r="G15" s="5"/>
      <c r="H15" s="12" t="s">
        <v>15</v>
      </c>
    </row>
    <row r="16" spans="1:8" ht="21.75" customHeight="1" x14ac:dyDescent="0.25">
      <c r="A16" s="57"/>
      <c r="B16" s="37" t="s">
        <v>33</v>
      </c>
      <c r="C16" s="36" t="s">
        <v>34</v>
      </c>
      <c r="D16" s="36"/>
      <c r="E16" s="17" t="s">
        <v>35</v>
      </c>
      <c r="F16" s="6" t="s">
        <v>14</v>
      </c>
      <c r="G16" s="6" t="s">
        <v>14</v>
      </c>
      <c r="H16" s="12" t="s">
        <v>14</v>
      </c>
    </row>
    <row r="17" spans="1:8" ht="30" customHeight="1" x14ac:dyDescent="0.25">
      <c r="A17" s="57"/>
      <c r="B17" s="37"/>
      <c r="C17" s="36" t="s">
        <v>36</v>
      </c>
      <c r="D17" s="36"/>
      <c r="E17" s="18" t="s">
        <v>37</v>
      </c>
      <c r="F17" s="6" t="s">
        <v>14</v>
      </c>
      <c r="G17" s="6" t="s">
        <v>14</v>
      </c>
      <c r="H17" s="12" t="s">
        <v>14</v>
      </c>
    </row>
    <row r="18" spans="1:8" ht="30" customHeight="1" x14ac:dyDescent="0.25">
      <c r="A18" s="57"/>
      <c r="B18" s="14" t="s">
        <v>38</v>
      </c>
      <c r="C18" s="37" t="s">
        <v>39</v>
      </c>
      <c r="D18" s="37"/>
      <c r="E18" s="18" t="s">
        <v>40</v>
      </c>
      <c r="F18" s="3"/>
      <c r="G18" s="5"/>
      <c r="H18" s="12" t="s">
        <v>15</v>
      </c>
    </row>
    <row r="19" spans="1:8" ht="21.75" customHeight="1" x14ac:dyDescent="0.25">
      <c r="A19" s="57"/>
      <c r="B19" s="14" t="s">
        <v>38</v>
      </c>
      <c r="C19" s="37" t="s">
        <v>41</v>
      </c>
      <c r="D19" s="37"/>
      <c r="E19" s="17" t="s">
        <v>42</v>
      </c>
      <c r="F19" s="3"/>
      <c r="G19" s="4" t="str">
        <f>IF(F19&gt;0,F19*40,"")</f>
        <v/>
      </c>
      <c r="H19" s="40" t="s">
        <v>11</v>
      </c>
    </row>
    <row r="20" spans="1:8" ht="21.75" customHeight="1" x14ac:dyDescent="0.25">
      <c r="A20" s="57"/>
      <c r="B20" s="59" t="s">
        <v>38</v>
      </c>
      <c r="C20" s="49" t="s">
        <v>73</v>
      </c>
      <c r="D20" s="50"/>
      <c r="E20" s="17" t="s">
        <v>71</v>
      </c>
      <c r="F20" s="3"/>
      <c r="G20" s="4" t="str">
        <f>IF(F20&gt;0,F20*30,"")</f>
        <v/>
      </c>
      <c r="H20" s="53"/>
    </row>
    <row r="21" spans="1:8" ht="21.75" customHeight="1" x14ac:dyDescent="0.25">
      <c r="A21" s="57"/>
      <c r="B21" s="60"/>
      <c r="C21" s="51"/>
      <c r="D21" s="52"/>
      <c r="E21" s="17" t="s">
        <v>72</v>
      </c>
      <c r="F21" s="3"/>
      <c r="G21" s="4" t="str">
        <f>IF(F21&gt;0,F21*15,"")</f>
        <v/>
      </c>
      <c r="H21" s="53"/>
    </row>
    <row r="22" spans="1:8" ht="21.75" customHeight="1" x14ac:dyDescent="0.25">
      <c r="A22" s="57"/>
      <c r="B22" s="14" t="s">
        <v>43</v>
      </c>
      <c r="C22" s="37" t="s">
        <v>44</v>
      </c>
      <c r="D22" s="37"/>
      <c r="E22" s="17" t="s">
        <v>42</v>
      </c>
      <c r="F22" s="3"/>
      <c r="G22" s="4" t="str">
        <f>IF(F22&gt;0,F22*40,"")</f>
        <v/>
      </c>
      <c r="H22" s="41"/>
    </row>
    <row r="23" spans="1:8" ht="21.75" customHeight="1" x14ac:dyDescent="0.25">
      <c r="A23" s="57"/>
      <c r="B23" s="14" t="s">
        <v>45</v>
      </c>
      <c r="C23" s="36" t="s">
        <v>46</v>
      </c>
      <c r="D23" s="36"/>
      <c r="E23" s="15" t="s">
        <v>47</v>
      </c>
      <c r="F23" s="3"/>
      <c r="G23" s="5"/>
      <c r="H23" s="12" t="s">
        <v>15</v>
      </c>
    </row>
    <row r="24" spans="1:8" ht="21.75" customHeight="1" x14ac:dyDescent="0.25">
      <c r="A24" s="57"/>
      <c r="B24" s="14" t="s">
        <v>48</v>
      </c>
      <c r="C24" s="36" t="s">
        <v>36</v>
      </c>
      <c r="D24" s="36"/>
      <c r="E24" s="17" t="s">
        <v>49</v>
      </c>
      <c r="F24" s="6" t="s">
        <v>14</v>
      </c>
      <c r="G24" s="6" t="s">
        <v>14</v>
      </c>
      <c r="H24" s="12" t="s">
        <v>14</v>
      </c>
    </row>
    <row r="25" spans="1:8" ht="21.75" customHeight="1" x14ac:dyDescent="0.25">
      <c r="A25" s="57"/>
      <c r="B25" s="14" t="s">
        <v>48</v>
      </c>
      <c r="C25" s="46" t="s">
        <v>50</v>
      </c>
      <c r="D25" s="47"/>
      <c r="E25" s="17" t="s">
        <v>42</v>
      </c>
      <c r="F25" s="3"/>
      <c r="G25" s="4" t="str">
        <f>IF(F25&gt;0,F25*40,"")</f>
        <v/>
      </c>
      <c r="H25" s="40" t="s">
        <v>11</v>
      </c>
    </row>
    <row r="26" spans="1:8" ht="21.75" customHeight="1" x14ac:dyDescent="0.25">
      <c r="A26" s="57"/>
      <c r="B26" s="59" t="s">
        <v>51</v>
      </c>
      <c r="C26" s="49" t="s">
        <v>74</v>
      </c>
      <c r="D26" s="50"/>
      <c r="E26" s="17" t="s">
        <v>71</v>
      </c>
      <c r="F26" s="3"/>
      <c r="G26" s="4" t="str">
        <f>IF(F26&gt;0,F26*30,"")</f>
        <v/>
      </c>
      <c r="H26" s="53"/>
    </row>
    <row r="27" spans="1:8" ht="21.75" customHeight="1" x14ac:dyDescent="0.25">
      <c r="A27" s="57"/>
      <c r="B27" s="60"/>
      <c r="C27" s="51"/>
      <c r="D27" s="52"/>
      <c r="E27" s="17" t="s">
        <v>72</v>
      </c>
      <c r="F27" s="3"/>
      <c r="G27" s="4" t="str">
        <f>IF(F27&gt;0,F27*15,"")</f>
        <v/>
      </c>
      <c r="H27" s="53"/>
    </row>
    <row r="28" spans="1:8" ht="21.75" customHeight="1" x14ac:dyDescent="0.25">
      <c r="A28" s="57"/>
      <c r="B28" s="14" t="s">
        <v>51</v>
      </c>
      <c r="C28" s="46" t="s">
        <v>52</v>
      </c>
      <c r="D28" s="47"/>
      <c r="E28" s="17" t="s">
        <v>42</v>
      </c>
      <c r="F28" s="3"/>
      <c r="G28" s="4" t="str">
        <f>IF(F28&gt;0,F28*40,"")</f>
        <v/>
      </c>
      <c r="H28" s="41"/>
    </row>
    <row r="29" spans="1:8" ht="21.75" customHeight="1" x14ac:dyDescent="0.25">
      <c r="A29" s="57"/>
      <c r="B29" s="14" t="s">
        <v>53</v>
      </c>
      <c r="C29" s="37" t="s">
        <v>54</v>
      </c>
      <c r="D29" s="37"/>
      <c r="E29" s="18" t="s">
        <v>55</v>
      </c>
      <c r="F29" s="3"/>
      <c r="G29" s="5"/>
      <c r="H29" s="12" t="s">
        <v>15</v>
      </c>
    </row>
    <row r="30" spans="1:8" ht="21.75" customHeight="1" x14ac:dyDescent="0.25">
      <c r="A30" s="57"/>
      <c r="B30" s="14" t="s">
        <v>53</v>
      </c>
      <c r="C30" s="36" t="s">
        <v>36</v>
      </c>
      <c r="D30" s="36"/>
      <c r="E30" s="17" t="s">
        <v>56</v>
      </c>
      <c r="F30" s="6" t="s">
        <v>14</v>
      </c>
      <c r="G30" s="6" t="s">
        <v>14</v>
      </c>
      <c r="H30" s="12" t="s">
        <v>14</v>
      </c>
    </row>
    <row r="31" spans="1:8" ht="21.75" customHeight="1" x14ac:dyDescent="0.25">
      <c r="A31" s="58"/>
      <c r="B31" s="14" t="s">
        <v>27</v>
      </c>
      <c r="C31" s="37" t="s">
        <v>57</v>
      </c>
      <c r="D31" s="37"/>
      <c r="E31" s="17" t="s">
        <v>14</v>
      </c>
      <c r="F31" s="3"/>
      <c r="G31" s="5"/>
      <c r="H31" s="12" t="s">
        <v>15</v>
      </c>
    </row>
    <row r="32" spans="1:8" ht="61.5" customHeight="1" x14ac:dyDescent="0.25">
      <c r="A32" s="54" t="s">
        <v>58</v>
      </c>
      <c r="B32" s="54"/>
      <c r="C32" s="54"/>
      <c r="D32" s="54"/>
      <c r="E32" s="55"/>
      <c r="F32" s="29" t="s">
        <v>59</v>
      </c>
      <c r="G32" s="1" t="str">
        <f>IF(SUM(G2:G31)&gt;0,SUM(G2:G31),"")</f>
        <v/>
      </c>
      <c r="H32" s="25"/>
    </row>
    <row r="33" spans="1:8" ht="17.25" customHeight="1" x14ac:dyDescent="0.25">
      <c r="A33" s="19" t="s">
        <v>60</v>
      </c>
      <c r="B33" s="20" t="s">
        <v>61</v>
      </c>
      <c r="C33" s="20"/>
      <c r="D33" s="21"/>
      <c r="E33" s="20"/>
      <c r="F33" s="26" t="s">
        <v>62</v>
      </c>
      <c r="G33" s="27" t="s">
        <v>63</v>
      </c>
      <c r="H33" s="25"/>
    </row>
    <row r="34" spans="1:8" ht="17.25" customHeight="1" x14ac:dyDescent="0.25">
      <c r="A34" s="22" t="s">
        <v>64</v>
      </c>
      <c r="B34" s="20" t="s">
        <v>65</v>
      </c>
      <c r="C34" s="20"/>
      <c r="D34" s="21"/>
      <c r="E34" s="20"/>
      <c r="F34" s="22" t="s">
        <v>66</v>
      </c>
      <c r="G34" s="20" t="s">
        <v>67</v>
      </c>
      <c r="H34" s="25"/>
    </row>
    <row r="35" spans="1:8" ht="17.25" customHeight="1" x14ac:dyDescent="0.25">
      <c r="A35" s="23" t="s">
        <v>68</v>
      </c>
      <c r="B35" s="24"/>
      <c r="C35" s="25"/>
      <c r="D35" s="25"/>
      <c r="E35" s="20"/>
      <c r="F35" s="28"/>
      <c r="G35" s="28"/>
      <c r="H35" s="25"/>
    </row>
  </sheetData>
  <sheetProtection sheet="1" objects="1" scenarios="1"/>
  <protectedRanges>
    <protectedRange sqref="F2:F31" name="Numbers" securityDescriptor="O:WDG:WDD:(A;;CC;;;WD)"/>
    <protectedRange sqref="G2:G32" name="Costs" securityDescriptor="O:WDG:WDD:(A;;CC;;;WD)"/>
  </protectedRanges>
  <mergeCells count="40">
    <mergeCell ref="A32:E32"/>
    <mergeCell ref="A15:A31"/>
    <mergeCell ref="B16:B17"/>
    <mergeCell ref="B20:B21"/>
    <mergeCell ref="B26:B27"/>
    <mergeCell ref="C26:D27"/>
    <mergeCell ref="C24:D24"/>
    <mergeCell ref="C28:D28"/>
    <mergeCell ref="C29:D29"/>
    <mergeCell ref="C30:D30"/>
    <mergeCell ref="C31:D31"/>
    <mergeCell ref="C25:D25"/>
    <mergeCell ref="C7:C14"/>
    <mergeCell ref="D7:D9"/>
    <mergeCell ref="H7:H9"/>
    <mergeCell ref="D10:E10"/>
    <mergeCell ref="H10:H12"/>
    <mergeCell ref="C15:D15"/>
    <mergeCell ref="C16:D16"/>
    <mergeCell ref="C17:D17"/>
    <mergeCell ref="C20:D21"/>
    <mergeCell ref="H19:H22"/>
    <mergeCell ref="H25:H28"/>
    <mergeCell ref="C18:D18"/>
    <mergeCell ref="C19:D19"/>
    <mergeCell ref="C22:D22"/>
    <mergeCell ref="C23:D23"/>
    <mergeCell ref="C1:D1"/>
    <mergeCell ref="A2:A5"/>
    <mergeCell ref="B2:B5"/>
    <mergeCell ref="C2:C5"/>
    <mergeCell ref="D2:D3"/>
    <mergeCell ref="H2:H3"/>
    <mergeCell ref="H4:H6"/>
    <mergeCell ref="A6:A14"/>
    <mergeCell ref="C6:D6"/>
    <mergeCell ref="B7:B11"/>
    <mergeCell ref="D13:D14"/>
    <mergeCell ref="B13:B14"/>
    <mergeCell ref="H13:H14"/>
  </mergeCells>
  <phoneticPr fontId="13" type="noConversion"/>
  <hyperlinks>
    <hyperlink ref="C2:C5" r:id="rId1" display="Burke &amp; Wills Hotel" xr:uid="{A35E14A9-3B84-480C-BDFE-5DFB35FE116C}"/>
    <hyperlink ref="C7:C14" r:id="rId2" display="Highfields Pioneer Village" xr:uid="{407890A0-38C1-4199-AA14-CFB902ABDD62}"/>
    <hyperlink ref="C15:D15" r:id="rId3" display="Breakfast at Zack's restaurant" xr:uid="{B3498A3E-369B-4E49-BD95-34BE64EA2FBE}"/>
    <hyperlink ref="D5" r:id="rId4" xr:uid="{A893B441-D3BF-4A51-9013-C5F22FE1E533}"/>
    <hyperlink ref="C24:D24" r:id="rId5" display="Queens Park Botanic Gardens" xr:uid="{8DFA4A57-DEB7-4218-8545-918D8BDDAB03}"/>
    <hyperlink ref="C30:D30" r:id="rId6" display="Queens Park Botanic Gardens" xr:uid="{F907677E-99ED-4641-949F-5D534EA80DBB}"/>
    <hyperlink ref="C16:D16" r:id="rId7" display="Church services" xr:uid="{E0E4CE9B-6AD5-4653-90B7-21CEB1F68992}"/>
    <hyperlink ref="C6:D6" r:id="rId8" display="Breakfast at Zack's restaurant" xr:uid="{C0B2C5A4-E75E-40CC-AFA8-8694986F0BDD}"/>
    <hyperlink ref="C23:D23" r:id="rId9" display="Lunch at Cube Hotel" xr:uid="{1A3520C2-1E29-46C5-B131-8A9901246829}"/>
  </hyperlinks>
  <pageMargins left="0.51181102362204722" right="0.27559055118110237" top="0.98425196850393704" bottom="0.39370078740157483" header="0.70866141732283472" footer="0.27559055118110237"/>
  <pageSetup paperSize="9" scale="86" fitToHeight="0" orientation="portrait" r:id="rId10"/>
  <headerFooter>
    <oddHeader>&amp;L&amp;"-,Bold"&amp;12Toowoomba 2023 BFA Reunion Attendee Numbers and Cost Calculator</oddHeader>
    <oddFooter>&amp;CPage 3&amp;R©BFA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Calculator</vt:lpstr>
      <vt:lpstr>'Cost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Wallis</dc:creator>
  <cp:lastModifiedBy>Robert Wallis</cp:lastModifiedBy>
  <cp:lastPrinted>2023-05-05T04:11:43Z</cp:lastPrinted>
  <dcterms:created xsi:type="dcterms:W3CDTF">2023-05-05T03:42:33Z</dcterms:created>
  <dcterms:modified xsi:type="dcterms:W3CDTF">2023-05-14T08:27:24Z</dcterms:modified>
</cp:coreProperties>
</file>